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89"/>
  <workbookPr/>
  <mc:AlternateContent xmlns:mc="http://schemas.openxmlformats.org/markup-compatibility/2006">
    <mc:Choice Requires="x15">
      <x15ac:absPath xmlns:x15ac="http://schemas.microsoft.com/office/spreadsheetml/2010/11/ac" url="S:\PL_GECOB_PL_GECOC\BDI\02 - Acordão 2622_2013 - BDI\13 - Cálculo BDI_Nov_23 Port. Jayme Rincon _CPRB=4,5% e onerado\"/>
    </mc:Choice>
  </mc:AlternateContent>
  <xr:revisionPtr revIDLastSave="0" documentId="13_ncr:1_{7D92B632-EAB5-4D38-A84D-663B7F10F413}" xr6:coauthVersionLast="36" xr6:coauthVersionMax="36" xr10:uidLastSave="{00000000-0000-0000-0000-000000000000}"/>
  <bookViews>
    <workbookView xWindow="0" yWindow="0" windowWidth="28800" windowHeight="12225" tabRatio="988" xr2:uid="{00000000-000D-0000-FFFF-FFFF00000000}"/>
  </bookViews>
  <sheets>
    <sheet name="BDI" sheetId="1" r:id="rId1"/>
  </sheets>
  <definedNames>
    <definedName name="_xlnm.Print_Area" localSheetId="0">BDI!$A$1:$M$52</definedName>
    <definedName name="Excel_BuiltIn_Print_Area_1">BDI!$A$1:$M$53</definedName>
    <definedName name="Excel_BuiltIn_Print_Area_1_1">BDI!$A$1:$M$25</definedName>
  </definedNames>
  <calcPr calcId="191029"/>
</workbook>
</file>

<file path=xl/calcChain.xml><?xml version="1.0" encoding="utf-8"?>
<calcChain xmlns="http://schemas.openxmlformats.org/spreadsheetml/2006/main">
  <c r="D18" i="1" l="1"/>
  <c r="B62" i="1" l="1"/>
  <c r="B63" i="1" s="1"/>
  <c r="K25" i="1"/>
  <c r="J25" i="1"/>
  <c r="K18" i="1"/>
  <c r="J18" i="1"/>
  <c r="F18" i="1"/>
  <c r="D25" i="1"/>
  <c r="M25" i="1" s="1"/>
  <c r="M18" i="1" l="1"/>
</calcChain>
</file>

<file path=xl/sharedStrings.xml><?xml version="1.0" encoding="utf-8"?>
<sst xmlns="http://schemas.openxmlformats.org/spreadsheetml/2006/main" count="58" uniqueCount="46">
  <si>
    <t>***DEMONSTRATIVO DOS BDI's ESTIMADOS NOS ORÇAMENTOS DESONERADOS DE OBRAS CIVIS DA GOINFRA ***</t>
  </si>
  <si>
    <t>ACÓRDÃO 2.622/2013 – TCU – PLENÁRIO / PORTARIA 449/2015 PR-AGETOP</t>
  </si>
  <si>
    <t xml:space="preserve">1 -  BDI PARA OBRAS DE EDIFICAÇÕES </t>
  </si>
  <si>
    <t>Tributos</t>
  </si>
  <si>
    <t xml:space="preserve">  </t>
  </si>
  <si>
    <r>
      <t>Administração central</t>
    </r>
    <r>
      <rPr>
        <sz val="10"/>
        <rFont val="Arial"/>
        <family val="2"/>
      </rPr>
      <t xml:space="preserve"> </t>
    </r>
    <r>
      <rPr>
        <vertAlign val="superscript"/>
        <sz val="14"/>
        <rFont val="Arial"/>
        <family val="2"/>
      </rPr>
      <t>(1)</t>
    </r>
  </si>
  <si>
    <r>
      <t xml:space="preserve">Lucro </t>
    </r>
    <r>
      <rPr>
        <vertAlign val="superscript"/>
        <sz val="14"/>
        <rFont val="Arial"/>
        <family val="2"/>
      </rPr>
      <t>(2)</t>
    </r>
  </si>
  <si>
    <r>
      <t xml:space="preserve">Despesas financeiras </t>
    </r>
    <r>
      <rPr>
        <vertAlign val="superscript"/>
        <sz val="14"/>
        <rFont val="Arial"/>
        <family val="2"/>
      </rPr>
      <t>(3)</t>
    </r>
  </si>
  <si>
    <r>
      <t xml:space="preserve">Seguros + Garantias </t>
    </r>
    <r>
      <rPr>
        <vertAlign val="superscript"/>
        <sz val="14"/>
        <rFont val="Arial"/>
        <family val="2"/>
      </rPr>
      <t>(4)</t>
    </r>
  </si>
  <si>
    <r>
      <t xml:space="preserve">Riscos </t>
    </r>
    <r>
      <rPr>
        <vertAlign val="superscript"/>
        <sz val="14"/>
        <rFont val="Arial"/>
        <family val="2"/>
      </rPr>
      <t>(5)</t>
    </r>
  </si>
  <si>
    <r>
      <t xml:space="preserve">ISS </t>
    </r>
    <r>
      <rPr>
        <vertAlign val="superscript"/>
        <sz val="14"/>
        <rFont val="Arial"/>
        <family val="2"/>
      </rPr>
      <t>(6)</t>
    </r>
  </si>
  <si>
    <t>ALÍQUOTA</t>
  </si>
  <si>
    <t>BASE DE CÁLCULO</t>
  </si>
  <si>
    <r>
      <t xml:space="preserve">PIS </t>
    </r>
    <r>
      <rPr>
        <vertAlign val="superscript"/>
        <sz val="14"/>
        <rFont val="Arial"/>
        <family val="2"/>
      </rPr>
      <t>(7)</t>
    </r>
  </si>
  <si>
    <r>
      <t>COFINS</t>
    </r>
    <r>
      <rPr>
        <b/>
        <sz val="14"/>
        <rFont val="Arial"/>
        <family val="2"/>
      </rPr>
      <t xml:space="preserve"> </t>
    </r>
    <r>
      <rPr>
        <vertAlign val="superscript"/>
        <sz val="14"/>
        <rFont val="Arial"/>
        <family val="2"/>
      </rPr>
      <t>(7)</t>
    </r>
  </si>
  <si>
    <r>
      <t xml:space="preserve">CPRB </t>
    </r>
    <r>
      <rPr>
        <vertAlign val="superscript"/>
        <sz val="14"/>
        <rFont val="Arial"/>
        <family val="2"/>
      </rPr>
      <t>(8)</t>
    </r>
  </si>
  <si>
    <r>
      <t xml:space="preserve">Resultado </t>
    </r>
    <r>
      <rPr>
        <b/>
        <vertAlign val="superscript"/>
        <sz val="14"/>
        <rFont val="Arial"/>
        <family val="2"/>
      </rPr>
      <t>(*)</t>
    </r>
  </si>
  <si>
    <t>BDI ESTIMADO</t>
  </si>
  <si>
    <t xml:space="preserve">2 – BDI REDUZIDO PARA OBRAS DE EDIFICAÇÕES – ITENS DE MERO FORNECIMENTO DE MATERIAIS E EQUIPAMENTOS </t>
  </si>
  <si>
    <t xml:space="preserve">               </t>
  </si>
  <si>
    <t>Resultado(*)</t>
  </si>
  <si>
    <t>BDI REDUZIDO ESTIMADO</t>
  </si>
  <si>
    <t>(1) Valores definidos a partir dos limites no Acórdão nº 2.622/2013  - TCU – Plenário. Valores médios.</t>
  </si>
  <si>
    <t xml:space="preserve">Onde: </t>
  </si>
  <si>
    <t>DF = taxa representativa das Despesas Financeiras;</t>
  </si>
  <si>
    <t>DU = Dias úteis.</t>
  </si>
  <si>
    <r>
      <t>(</t>
    </r>
    <r>
      <rPr>
        <sz val="12"/>
        <rFont val="Arial"/>
        <family val="2"/>
      </rPr>
      <t>4) Valores definidos a partir dos limites no Acórdão nº 2.622/2013  - TCU – Plenário. Valores médios. (Seguros contra erros de execução, incêndio e explosão, danos da natureza (vendaval, destelhamento, alagamento, inundação, desmoronamento, geadas etc.), emprego de material defeituoso ou inadequado, roubo e/ou furto qualificado, quebra de equipamentos, desmoronamento de estrutura, nas modalidades de Obras Civis em Construção (OCC); Instalação e Montagem (IM); e Obras Civis em Construção e Instalação e Montagem (OCC/IM). Bem como coberturas adicionais para ampliação dessas coberturas básicas, como: cobertura de responsabilidade civil geral, cobertura de responsabilidade civil cruzada, cobertura de despesas extraordinárias, cobertura de tumultos, cobertura de desentulho do local, cobertura de riscos do fabricante, dentre outras, incluindo o seguro de vida em grupo regido pela convenção coletiva dos trabalhadores na indústria da construção civil).</t>
    </r>
    <r>
      <rPr>
        <i/>
        <sz val="12"/>
        <rFont val="Arial"/>
        <family val="2"/>
      </rPr>
      <t xml:space="preserve"> </t>
    </r>
    <r>
      <rPr>
        <sz val="12"/>
        <rFont val="Arial"/>
        <family val="2"/>
      </rPr>
      <t>A partir de 24/02/2015 por intermédio da Portaria 449/2015 a Presidência desta casa, na pessoa do Senhor Jayme Eduardo Rincon, determinou a exclusão dos valores referentes aos Seguros de Risco de Engenharia e Responsabilidade Civil do Profissional na composição do cálculo do B.D.I..</t>
    </r>
  </si>
  <si>
    <t>(5) Valores definidos a partir dos limites no Acórdão nº 2.622/2013  - TCU – Plenário. Valores 1º quartil.</t>
  </si>
  <si>
    <t>(6) Alíquota e base de cálculo definida pela legislação municipal.</t>
  </si>
  <si>
    <t>(7) Alíquota definida por lei (lucro presumido).</t>
  </si>
  <si>
    <t>(8) Alíquota definida pelas leis 12.546/11, 12844/13 e 13.161/15 (CPRB – contribuição previdenciária sobre a receita bruta). Neste caso ela vai ser zerada, pois estes valores de BDI são para orçamentos onerados (INSS=20% nas leis sociais)</t>
  </si>
  <si>
    <t>(*) A fórmula para estipulação da  taxa de  BDI estimado adotado é a mesma que foi aplicada para a obtenção das tabelas contidas no Acórdão n. 2.622/2013 – TCU- Plenário</t>
  </si>
  <si>
    <t>onde:</t>
  </si>
  <si>
    <t>AC = taxa de administração central</t>
  </si>
  <si>
    <t>S = taxa de seguros</t>
  </si>
  <si>
    <t>R = taxa de riscos</t>
  </si>
  <si>
    <t>G = taxa de garantias</t>
  </si>
  <si>
    <t>DF = taxa de despesas financeiras</t>
  </si>
  <si>
    <t>L = taxa de lucro/remuneração</t>
  </si>
  <si>
    <t>I = taxa de incidência de impostos (PIS, COFINS, CPRB e ISS)</t>
  </si>
  <si>
    <t>OBS.:</t>
  </si>
  <si>
    <r>
      <t xml:space="preserve">Para obras com valores superiores a R$ 20.000.000,00 sugere-se recalcular o BDI, dimensionando as taxas de </t>
    </r>
    <r>
      <rPr>
        <b/>
        <sz val="12"/>
        <rFont val="Arial"/>
        <family val="2"/>
      </rPr>
      <t>administração central</t>
    </r>
    <r>
      <rPr>
        <sz val="12"/>
        <rFont val="Arial"/>
        <family val="2"/>
      </rPr>
      <t xml:space="preserve"> e </t>
    </r>
    <r>
      <rPr>
        <b/>
        <sz val="12"/>
        <rFont val="Arial"/>
        <family val="2"/>
      </rPr>
      <t>lucro</t>
    </r>
    <r>
      <rPr>
        <sz val="12"/>
        <rFont val="Arial"/>
        <family val="2"/>
      </rPr>
      <t xml:space="preserve"> para patamares inferiores ao estipulado acima.</t>
    </r>
  </si>
  <si>
    <t>Obs.:</t>
  </si>
  <si>
    <t>Para os valores de garantia foram considerados os valores do acórdão 2622/2013 na página 25 que definem um percentual de 0,0225 a 0,2%,(decidiu-se pela média=0,11%) sobre o valor do contrato para garantias equivalentes a 5% ( maioria dos nossos contratos...), e como existem quatro tipos de modalidades de garantia e duas delas não geram custos para a empresa como é o caso da caução em dinheiro em espécie ou dos títulos da dívida pública, então vamos dividir a média por dois de novo gerando um valor de 0,06%, e com o acréscimo de 0,06% (pegamos várias obras onde o seguro era pago separado e fizemos a média de quanto ele representava em relação ao total de custo do orçamento), do seguro de vida em grupo garantido pela convenção coletiva de trabalho, totalizará um valor de 0,12%. Para o BDI reduzido como é para materiais e equipamentos pegamos somente a garantia de 0,06%.</t>
  </si>
  <si>
    <t>(2) Valores definidos a partir dos limites definidos no Acórdão nº 2.622/2013  - TCU – Plenário. Valores médios.</t>
  </si>
  <si>
    <t xml:space="preserve">(3) Valor calculado pela expressão matemática do acórdão 2.369/2011 – TCU – Plenário. (Foi utilizado o valor da Taxa SELIC, estabelecida pela 258ª reunião do COPOM em 01/11/2023 )										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</si>
</sst>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"/>
    <numFmt numFmtId="165" formatCode="yyyy\-mm\-dd"/>
  </numFmts>
  <fonts count="17" x14ac:knownFonts="1">
    <font>
      <sz val="10"/>
      <name val="Arial"/>
      <family val="2"/>
    </font>
    <font>
      <b/>
      <sz val="10"/>
      <name val="Arial"/>
      <family val="2"/>
    </font>
    <font>
      <b/>
      <u/>
      <sz val="13"/>
      <name val="Arial"/>
      <family val="2"/>
    </font>
    <font>
      <b/>
      <u/>
      <sz val="14"/>
      <name val="Arial"/>
      <family val="2"/>
    </font>
    <font>
      <b/>
      <sz val="13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sz val="10.5"/>
      <name val="Arial"/>
      <family val="2"/>
    </font>
    <font>
      <sz val="12"/>
      <color indexed="8"/>
      <name val="Arial"/>
      <family val="2"/>
    </font>
    <font>
      <sz val="10.5"/>
      <color indexed="8"/>
      <name val="Arial"/>
      <family val="2"/>
    </font>
    <font>
      <sz val="14"/>
      <color rgb="FF000000"/>
      <name val="Times New Roman"/>
      <family val="2"/>
    </font>
    <font>
      <vertAlign val="superscript"/>
      <sz val="14"/>
      <name val="Arial"/>
      <family val="2"/>
    </font>
    <font>
      <b/>
      <sz val="14"/>
      <name val="Arial"/>
      <family val="2"/>
    </font>
    <font>
      <b/>
      <vertAlign val="superscript"/>
      <sz val="14"/>
      <name val="Arial"/>
      <family val="2"/>
    </font>
    <font>
      <i/>
      <sz val="12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31"/>
      </patternFill>
    </fill>
    <fill>
      <patternFill patternType="solid">
        <fgColor indexed="13"/>
        <bgColor indexed="34"/>
      </patternFill>
    </fill>
    <fill>
      <patternFill patternType="solid">
        <fgColor indexed="10"/>
        <bgColor indexed="53"/>
      </patternFill>
    </fill>
  </fills>
  <borders count="4">
    <border>
      <left/>
      <right/>
      <top/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/>
      <diagonal/>
    </border>
    <border diagonalDown="1"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 style="hair">
        <color indexed="8"/>
      </diagonal>
    </border>
  </borders>
  <cellStyleXfs count="1">
    <xf numFmtId="0" fontId="0" fillId="0" borderId="0"/>
  </cellStyleXfs>
  <cellXfs count="43">
    <xf numFmtId="0" fontId="0" fillId="0" borderId="0" xfId="0"/>
    <xf numFmtId="0" fontId="1" fillId="0" borderId="0" xfId="0" applyFont="1" applyAlignment="1">
      <alignment vertical="center"/>
    </xf>
    <xf numFmtId="0" fontId="0" fillId="0" borderId="0" xfId="0" applyAlignment="1">
      <alignment vertical="center"/>
    </xf>
    <xf numFmtId="0" fontId="0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0" fillId="0" borderId="0" xfId="0" applyAlignment="1"/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8" fillId="0" borderId="3" xfId="0" applyFont="1" applyBorder="1" applyAlignment="1">
      <alignment vertical="center"/>
    </xf>
    <xf numFmtId="0" fontId="8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8" fillId="0" borderId="1" xfId="0" applyFont="1" applyBorder="1" applyAlignment="1">
      <alignment vertical="center"/>
    </xf>
    <xf numFmtId="10" fontId="8" fillId="0" borderId="1" xfId="0" applyNumberFormat="1" applyFont="1" applyBorder="1" applyAlignment="1">
      <alignment vertical="center"/>
    </xf>
    <xf numFmtId="10" fontId="8" fillId="2" borderId="1" xfId="0" applyNumberFormat="1" applyFont="1" applyFill="1" applyBorder="1" applyAlignment="1" applyProtection="1">
      <alignment vertical="center"/>
      <protection locked="0"/>
    </xf>
    <xf numFmtId="0" fontId="8" fillId="0" borderId="1" xfId="0" applyNumberFormat="1" applyFont="1" applyFill="1" applyBorder="1" applyAlignment="1">
      <alignment vertical="center"/>
    </xf>
    <xf numFmtId="10" fontId="8" fillId="2" borderId="1" xfId="0" applyNumberFormat="1" applyFont="1" applyFill="1" applyBorder="1" applyAlignment="1">
      <alignment vertical="center"/>
    </xf>
    <xf numFmtId="10" fontId="8" fillId="0" borderId="1" xfId="0" applyNumberFormat="1" applyFont="1" applyFill="1" applyBorder="1" applyAlignment="1">
      <alignment vertical="center"/>
    </xf>
    <xf numFmtId="0" fontId="6" fillId="0" borderId="0" xfId="0" applyFont="1" applyFill="1" applyBorder="1" applyAlignment="1">
      <alignment horizontal="left" vertical="center" wrapText="1"/>
    </xf>
    <xf numFmtId="0" fontId="6" fillId="0" borderId="0" xfId="0" applyFont="1" applyFill="1" applyBorder="1" applyAlignment="1">
      <alignment horizontal="left" vertical="center"/>
    </xf>
    <xf numFmtId="0" fontId="6" fillId="0" borderId="0" xfId="0" applyFont="1" applyFill="1" applyAlignment="1">
      <alignment horizontal="left" vertical="center" wrapText="1"/>
    </xf>
    <xf numFmtId="0" fontId="9" fillId="0" borderId="0" xfId="0" applyFont="1" applyAlignment="1">
      <alignment horizontal="justify"/>
    </xf>
    <xf numFmtId="0" fontId="9" fillId="0" borderId="0" xfId="0" applyFont="1" applyAlignment="1">
      <alignment horizontal="left" vertical="center"/>
    </xf>
    <xf numFmtId="0" fontId="11" fillId="0" borderId="0" xfId="0" applyFont="1" applyAlignment="1">
      <alignment horizontal="justify"/>
    </xf>
    <xf numFmtId="0" fontId="7" fillId="0" borderId="0" xfId="0" applyFont="1" applyAlignment="1">
      <alignment horizontal="left" vertical="center"/>
    </xf>
    <xf numFmtId="0" fontId="0" fillId="3" borderId="0" xfId="0" applyFill="1" applyAlignment="1">
      <alignment vertical="center"/>
    </xf>
    <xf numFmtId="164" fontId="0" fillId="3" borderId="0" xfId="0" applyNumberFormat="1" applyFill="1" applyAlignment="1">
      <alignment vertical="center"/>
    </xf>
    <xf numFmtId="165" fontId="0" fillId="4" borderId="0" xfId="0" applyNumberFormat="1" applyFill="1" applyAlignment="1">
      <alignment vertical="center"/>
    </xf>
    <xf numFmtId="0" fontId="7" fillId="0" borderId="1" xfId="0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12" fillId="0" borderId="0" xfId="0" applyFont="1"/>
    <xf numFmtId="0" fontId="9" fillId="0" borderId="0" xfId="0" applyFont="1" applyBorder="1" applyAlignment="1">
      <alignment horizontal="left" vertical="center"/>
    </xf>
    <xf numFmtId="0" fontId="6" fillId="0" borderId="0" xfId="0" applyFont="1" applyBorder="1" applyAlignment="1">
      <alignment horizontal="justify" vertical="center"/>
    </xf>
    <xf numFmtId="0" fontId="6" fillId="3" borderId="0" xfId="0" applyFont="1" applyFill="1" applyBorder="1" applyAlignment="1">
      <alignment horizontal="justify" vertical="center"/>
    </xf>
    <xf numFmtId="0" fontId="6" fillId="0" borderId="0" xfId="0" applyFont="1" applyFill="1" applyBorder="1" applyAlignment="1">
      <alignment horizontal="left" vertical="center" wrapText="1"/>
    </xf>
    <xf numFmtId="0" fontId="10" fillId="0" borderId="0" xfId="0" applyFont="1" applyBorder="1" applyAlignment="1">
      <alignment horizontal="justify" vertical="center"/>
    </xf>
    <xf numFmtId="0" fontId="6" fillId="0" borderId="0" xfId="0" applyFont="1" applyFill="1" applyBorder="1" applyAlignment="1">
      <alignment horizontal="justify" vertical="center" wrapText="1"/>
    </xf>
    <xf numFmtId="0" fontId="6" fillId="0" borderId="0" xfId="0" applyFont="1" applyFill="1" applyBorder="1" applyAlignment="1">
      <alignment horizontal="left" vertical="center"/>
    </xf>
    <xf numFmtId="0" fontId="8" fillId="2" borderId="2" xfId="0" applyFont="1" applyFill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3333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CCCCC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3333"/>
      <color rgb="FFFFFF00"/>
      <color rgb="FFCCCCCC"/>
      <color rgb="FF0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1906270</xdr:colOff>
      <xdr:row>29</xdr:row>
      <xdr:rowOff>143510</xdr:rowOff>
    </xdr:from>
    <xdr:to>
      <xdr:col>1</xdr:col>
      <xdr:colOff>1028065</xdr:colOff>
      <xdr:row>32</xdr:row>
      <xdr:rowOff>66675</xdr:rowOff>
    </xdr:to>
    <xdr:pic>
      <xdr:nvPicPr>
        <xdr:cNvPr id="1061" name="Figuras 2">
          <a:extLst>
            <a:ext uri="{FF2B5EF4-FFF2-40B4-BE49-F238E27FC236}">
              <a16:creationId xmlns:a16="http://schemas.microsoft.com/office/drawing/2014/main" id="{00000000-0008-0000-0000-000025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906270" y="6845300"/>
          <a:ext cx="1855470" cy="502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0</xdr:col>
      <xdr:colOff>1572260</xdr:colOff>
      <xdr:row>43</xdr:row>
      <xdr:rowOff>38100</xdr:rowOff>
    </xdr:from>
    <xdr:to>
      <xdr:col>2</xdr:col>
      <xdr:colOff>219075</xdr:colOff>
      <xdr:row>46</xdr:row>
      <xdr:rowOff>57150</xdr:rowOff>
    </xdr:to>
    <xdr:pic>
      <xdr:nvPicPr>
        <xdr:cNvPr id="1062" name="Figuras 3">
          <a:extLst>
            <a:ext uri="{FF2B5EF4-FFF2-40B4-BE49-F238E27FC236}">
              <a16:creationId xmlns:a16="http://schemas.microsoft.com/office/drawing/2014/main" id="{00000000-0008-0000-0000-000026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572260" y="11349355"/>
          <a:ext cx="2437765" cy="584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194310</xdr:colOff>
      <xdr:row>0</xdr:row>
      <xdr:rowOff>151130</xdr:rowOff>
    </xdr:from>
    <xdr:to>
      <xdr:col>5</xdr:col>
      <xdr:colOff>481965</xdr:colOff>
      <xdr:row>5</xdr:row>
      <xdr:rowOff>112395</xdr:rowOff>
    </xdr:to>
    <xdr:pic>
      <xdr:nvPicPr>
        <xdr:cNvPr id="4" name="Imagem 3" descr="Timbre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756785" y="151130"/>
          <a:ext cx="1954530" cy="110299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65536"/>
  <sheetViews>
    <sheetView tabSelected="1" topLeftCell="A4" zoomScale="90" zoomScaleNormal="90" zoomScaleSheetLayoutView="95" workbookViewId="0">
      <selection activeCell="Q17" sqref="Q17"/>
    </sheetView>
  </sheetViews>
  <sheetFormatPr defaultColWidth="11.5703125" defaultRowHeight="8.4499999999999993" customHeight="1" x14ac:dyDescent="0.2"/>
  <cols>
    <col min="1" max="1" width="41" style="2" customWidth="1"/>
    <col min="2" max="2" width="15.85546875" style="2" customWidth="1"/>
    <col min="3" max="3" width="11.5703125" style="2"/>
    <col min="4" max="4" width="12.140625" style="2" customWidth="1"/>
    <col min="5" max="5" width="12.85546875" style="2" customWidth="1"/>
    <col min="6" max="6" width="10.42578125" style="2" customWidth="1"/>
    <col min="7" max="7" width="11.5703125" style="2"/>
    <col min="8" max="9" width="11.5703125" style="2" hidden="1" customWidth="1"/>
    <col min="10" max="12" width="11.5703125" style="2"/>
    <col min="13" max="13" width="13.42578125" style="3" customWidth="1"/>
    <col min="14" max="16384" width="11.5703125" style="2"/>
  </cols>
  <sheetData>
    <row r="1" spans="1:17" ht="17.100000000000001" customHeight="1" x14ac:dyDescent="0.2">
      <c r="A1" s="4"/>
    </row>
    <row r="2" spans="1:17" ht="18.2" customHeight="1" x14ac:dyDescent="0.2">
      <c r="A2" s="4"/>
    </row>
    <row r="3" spans="1:17" ht="18.2" customHeight="1" x14ac:dyDescent="0.2">
      <c r="A3" s="4"/>
    </row>
    <row r="4" spans="1:17" ht="18.2" customHeight="1" x14ac:dyDescent="0.2">
      <c r="A4" s="4"/>
    </row>
    <row r="5" spans="1:17" ht="18.2" customHeight="1" x14ac:dyDescent="0.2">
      <c r="A5" s="4"/>
    </row>
    <row r="6" spans="1:17" ht="18.2" customHeight="1" x14ac:dyDescent="0.2">
      <c r="A6" s="4"/>
    </row>
    <row r="7" spans="1:17" ht="17.100000000000001" customHeight="1" x14ac:dyDescent="0.2">
      <c r="A7" s="40" t="s">
        <v>0</v>
      </c>
      <c r="B7" s="40"/>
      <c r="C7" s="40"/>
      <c r="D7" s="40"/>
      <c r="E7" s="40"/>
      <c r="F7" s="40"/>
      <c r="G7" s="40"/>
      <c r="H7" s="40"/>
      <c r="I7" s="40"/>
      <c r="J7" s="40"/>
      <c r="K7" s="40"/>
      <c r="L7" s="40"/>
      <c r="M7" s="40"/>
    </row>
    <row r="8" spans="1:17" ht="14.65" customHeight="1" x14ac:dyDescent="0.3">
      <c r="Q8" s="31"/>
    </row>
    <row r="9" spans="1:17" ht="14.65" customHeight="1" x14ac:dyDescent="0.2"/>
    <row r="10" spans="1:17" ht="13.5" customHeight="1" x14ac:dyDescent="0.2"/>
    <row r="11" spans="1:17" ht="13.5" customHeight="1" x14ac:dyDescent="0.2">
      <c r="A11" s="41" t="s">
        <v>1</v>
      </c>
      <c r="B11" s="41"/>
      <c r="C11" s="41"/>
      <c r="D11" s="41"/>
      <c r="E11" s="41"/>
      <c r="F11" s="41"/>
      <c r="G11" s="41"/>
      <c r="H11" s="41"/>
      <c r="I11" s="41"/>
      <c r="J11" s="41"/>
      <c r="K11" s="41"/>
      <c r="L11" s="41"/>
      <c r="M11" s="41"/>
    </row>
    <row r="12" spans="1:17" ht="13.5" customHeight="1" x14ac:dyDescent="0.2">
      <c r="A12" s="5"/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</row>
    <row r="13" spans="1:17" ht="13.5" customHeight="1" x14ac:dyDescent="0.2">
      <c r="A13"/>
      <c r="B13"/>
      <c r="C13" s="6"/>
      <c r="D13"/>
      <c r="E13"/>
      <c r="F13"/>
      <c r="G13"/>
      <c r="H13"/>
      <c r="I13"/>
      <c r="J13"/>
      <c r="K13"/>
      <c r="L13"/>
      <c r="M13"/>
    </row>
    <row r="14" spans="1:17" ht="15.95" customHeight="1" x14ac:dyDescent="0.2">
      <c r="A14" s="42" t="s">
        <v>2</v>
      </c>
      <c r="B14" s="42"/>
      <c r="C14" s="42"/>
      <c r="D14" s="42"/>
      <c r="E14" s="42"/>
      <c r="F14" s="42"/>
      <c r="G14" s="42"/>
      <c r="H14" s="42"/>
      <c r="I14" s="42"/>
      <c r="J14" s="42"/>
      <c r="K14" s="42"/>
      <c r="L14" s="42"/>
      <c r="M14" s="42"/>
    </row>
    <row r="15" spans="1:17" ht="15.95" customHeight="1" x14ac:dyDescent="0.2">
      <c r="A15"/>
      <c r="B15" s="7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</row>
    <row r="16" spans="1:17" ht="14.45" customHeight="1" x14ac:dyDescent="0.2">
      <c r="A16" s="8"/>
      <c r="B16" s="8"/>
      <c r="C16" s="8"/>
      <c r="D16" s="8"/>
      <c r="E16" s="8"/>
      <c r="F16" s="8"/>
      <c r="G16" s="39" t="s">
        <v>3</v>
      </c>
      <c r="H16" s="39"/>
      <c r="I16" s="39"/>
      <c r="J16" s="39"/>
      <c r="K16" s="39"/>
      <c r="L16" s="39"/>
      <c r="M16" s="29"/>
    </row>
    <row r="17" spans="1:18" ht="54.75" customHeight="1" x14ac:dyDescent="0.2">
      <c r="A17" s="9" t="s">
        <v>4</v>
      </c>
      <c r="B17" s="10" t="s">
        <v>5</v>
      </c>
      <c r="C17" s="11" t="s">
        <v>6</v>
      </c>
      <c r="D17" s="10" t="s">
        <v>7</v>
      </c>
      <c r="E17" s="10" t="s">
        <v>8</v>
      </c>
      <c r="F17" s="11" t="s">
        <v>9</v>
      </c>
      <c r="G17" s="12" t="s">
        <v>10</v>
      </c>
      <c r="H17" s="12" t="s">
        <v>11</v>
      </c>
      <c r="I17" s="30" t="s">
        <v>12</v>
      </c>
      <c r="J17" s="12" t="s">
        <v>13</v>
      </c>
      <c r="K17" s="12" t="s">
        <v>14</v>
      </c>
      <c r="L17" s="12" t="s">
        <v>15</v>
      </c>
      <c r="M17" s="11" t="s">
        <v>16</v>
      </c>
    </row>
    <row r="18" spans="1:18" s="1" customFormat="1" ht="14.85" customHeight="1" x14ac:dyDescent="0.2">
      <c r="A18" s="13" t="s">
        <v>17</v>
      </c>
      <c r="B18" s="14">
        <v>0.04</v>
      </c>
      <c r="C18" s="14">
        <v>7.3999999999999996E-2</v>
      </c>
      <c r="D18" s="14">
        <f>(1+12.25/100)^(22/252)-1</f>
        <v>1.0139486298250899E-2</v>
      </c>
      <c r="E18" s="14">
        <v>1.1999999999999999E-3</v>
      </c>
      <c r="F18" s="14">
        <f>0.97/100</f>
        <v>9.7000000000000003E-3</v>
      </c>
      <c r="G18" s="15"/>
      <c r="H18" s="16"/>
      <c r="I18" s="16"/>
      <c r="J18" s="14">
        <f>0.65/100</f>
        <v>6.5000000000000006E-3</v>
      </c>
      <c r="K18" s="14">
        <f>3/100</f>
        <v>0.03</v>
      </c>
      <c r="L18" s="14">
        <v>4.4999999999999998E-2</v>
      </c>
      <c r="M18" s="14">
        <f>((((1+$B18+$E18+$F18))*(1+$D18)*(1+$C18))/(1-$G18-$J18-$K18-L18))-1</f>
        <v>0.24127457760042881</v>
      </c>
    </row>
    <row r="19" spans="1:18" ht="12.75" customHeight="1" x14ac:dyDescent="0.2">
      <c r="A19" s="8"/>
      <c r="B19" s="8"/>
      <c r="C19" s="8"/>
      <c r="D19" s="8"/>
      <c r="E19" s="8"/>
      <c r="F19" s="8"/>
      <c r="G19" s="8"/>
      <c r="H19" s="8"/>
      <c r="I19" s="8"/>
      <c r="J19" s="8"/>
      <c r="K19" s="8"/>
      <c r="L19" s="8"/>
      <c r="M19" s="8"/>
    </row>
    <row r="20" spans="1:18" ht="12.75" customHeight="1" x14ac:dyDescent="0.2">
      <c r="A20" s="8"/>
      <c r="B20" s="8"/>
      <c r="C20" s="8"/>
      <c r="D20" s="8"/>
      <c r="E20" s="8"/>
      <c r="F20" s="8"/>
      <c r="G20" s="8"/>
      <c r="H20" s="8"/>
      <c r="I20" s="8"/>
      <c r="J20" s="8"/>
      <c r="K20" s="8"/>
      <c r="L20" s="8"/>
      <c r="M20" s="8"/>
    </row>
    <row r="21" spans="1:18" ht="16.149999999999999" customHeight="1" x14ac:dyDescent="0.2">
      <c r="A21" s="42" t="s">
        <v>18</v>
      </c>
      <c r="B21" s="42"/>
      <c r="C21" s="42"/>
      <c r="D21" s="42"/>
      <c r="E21" s="42"/>
      <c r="F21" s="42"/>
      <c r="G21" s="42"/>
      <c r="H21" s="42"/>
      <c r="I21" s="42"/>
      <c r="J21" s="42"/>
      <c r="K21" s="42"/>
      <c r="L21" s="42"/>
      <c r="M21" s="42"/>
    </row>
    <row r="22" spans="1:18" ht="12.75" customHeight="1" x14ac:dyDescent="0.2">
      <c r="A22"/>
      <c r="B22"/>
      <c r="C22"/>
      <c r="D22"/>
      <c r="E22"/>
      <c r="F22"/>
      <c r="G22"/>
      <c r="H22"/>
      <c r="I22"/>
      <c r="J22"/>
      <c r="K22"/>
      <c r="L22"/>
      <c r="M22"/>
    </row>
    <row r="23" spans="1:18" ht="12.75" customHeight="1" x14ac:dyDescent="0.2">
      <c r="A23" s="8"/>
      <c r="B23" s="8"/>
      <c r="C23" s="8"/>
      <c r="D23" s="8"/>
      <c r="E23" s="8"/>
      <c r="F23" s="8"/>
      <c r="G23" s="39" t="s">
        <v>3</v>
      </c>
      <c r="H23" s="39"/>
      <c r="I23" s="39"/>
      <c r="J23" s="39"/>
      <c r="K23" s="39"/>
      <c r="L23" s="39"/>
      <c r="M23" s="29"/>
    </row>
    <row r="24" spans="1:18" ht="47.1" customHeight="1" x14ac:dyDescent="0.2">
      <c r="A24" s="9" t="s">
        <v>19</v>
      </c>
      <c r="B24" s="10" t="s">
        <v>5</v>
      </c>
      <c r="C24" s="11" t="s">
        <v>6</v>
      </c>
      <c r="D24" s="10" t="s">
        <v>7</v>
      </c>
      <c r="E24" s="10" t="s">
        <v>8</v>
      </c>
      <c r="F24" s="11" t="s">
        <v>9</v>
      </c>
      <c r="G24" s="12" t="s">
        <v>10</v>
      </c>
      <c r="H24" s="12" t="s">
        <v>11</v>
      </c>
      <c r="I24" s="30" t="s">
        <v>12</v>
      </c>
      <c r="J24" s="12" t="s">
        <v>13</v>
      </c>
      <c r="K24" s="12" t="s">
        <v>14</v>
      </c>
      <c r="L24" s="12" t="s">
        <v>15</v>
      </c>
      <c r="M24" s="11" t="s">
        <v>20</v>
      </c>
      <c r="R24"/>
    </row>
    <row r="25" spans="1:18" ht="14.85" customHeight="1" x14ac:dyDescent="0.2">
      <c r="A25" s="13" t="s">
        <v>21</v>
      </c>
      <c r="B25" s="14">
        <v>3.4500000000000003E-2</v>
      </c>
      <c r="C25" s="14">
        <v>4.8000000000000001E-2</v>
      </c>
      <c r="D25" s="14">
        <f>D18</f>
        <v>1.0139486298250899E-2</v>
      </c>
      <c r="E25" s="14">
        <v>5.9999999999999995E-4</v>
      </c>
      <c r="F25" s="14">
        <v>5.5999999999999999E-3</v>
      </c>
      <c r="G25" s="17">
        <v>0</v>
      </c>
      <c r="H25" s="18"/>
      <c r="I25" s="18"/>
      <c r="J25" s="14">
        <f>0.65/100</f>
        <v>6.5000000000000006E-3</v>
      </c>
      <c r="K25" s="14">
        <f>3/100</f>
        <v>0.03</v>
      </c>
      <c r="L25" s="14">
        <v>4.4999999999999998E-2</v>
      </c>
      <c r="M25" s="14">
        <f>(((1+$B25+$E25+$F25)*(1+$D25)*(1+$C25))/(1-$J25-$K25-L25))-1</f>
        <v>0.19946898991109197</v>
      </c>
    </row>
    <row r="26" spans="1:18" ht="12.75" customHeight="1" x14ac:dyDescent="0.2">
      <c r="A26" s="7"/>
      <c r="B26" s="7"/>
      <c r="C26" s="7"/>
      <c r="D26" s="7"/>
      <c r="E26" s="7"/>
      <c r="F26" s="7"/>
      <c r="G26" s="7"/>
      <c r="H26" s="7"/>
      <c r="I26" s="7"/>
      <c r="J26" s="7"/>
      <c r="K26" s="7"/>
      <c r="L26" s="7"/>
      <c r="M26" s="7"/>
    </row>
    <row r="27" spans="1:18" ht="15.95" customHeight="1" x14ac:dyDescent="0.2">
      <c r="A27" s="35" t="s">
        <v>22</v>
      </c>
      <c r="B27" s="35"/>
      <c r="C27" s="35"/>
      <c r="D27" s="35"/>
      <c r="E27" s="35"/>
      <c r="F27" s="35"/>
      <c r="G27" s="35"/>
      <c r="H27" s="35"/>
      <c r="I27" s="35"/>
      <c r="J27" s="35"/>
      <c r="K27" s="35"/>
      <c r="L27" s="35"/>
      <c r="M27" s="35"/>
    </row>
    <row r="28" spans="1:18" ht="15.6" customHeight="1" x14ac:dyDescent="0.2">
      <c r="A28" s="38" t="s">
        <v>44</v>
      </c>
      <c r="B28" s="38"/>
      <c r="C28" s="38"/>
      <c r="D28" s="38"/>
      <c r="E28" s="38"/>
      <c r="F28" s="38"/>
      <c r="G28" s="38"/>
      <c r="H28" s="38"/>
      <c r="I28" s="38"/>
      <c r="J28" s="38"/>
      <c r="K28" s="38"/>
      <c r="L28" s="38"/>
      <c r="M28" s="38"/>
    </row>
    <row r="29" spans="1:18" ht="29.85" customHeight="1" x14ac:dyDescent="0.2">
      <c r="A29" s="35" t="s">
        <v>45</v>
      </c>
      <c r="B29" s="35"/>
      <c r="C29" s="35"/>
      <c r="D29" s="35"/>
      <c r="E29" s="35"/>
      <c r="F29" s="35"/>
      <c r="G29" s="35"/>
      <c r="H29" s="35"/>
      <c r="I29" s="35"/>
      <c r="J29" s="35"/>
      <c r="K29" s="35"/>
      <c r="L29" s="35"/>
      <c r="M29" s="35"/>
    </row>
    <row r="30" spans="1:18" ht="15.95" customHeight="1" x14ac:dyDescent="0.2">
      <c r="A30" s="19"/>
      <c r="B30" s="19"/>
      <c r="C30" s="19"/>
      <c r="D30" s="19"/>
      <c r="E30" s="19"/>
      <c r="F30" s="19"/>
      <c r="G30" s="19"/>
      <c r="H30" s="19"/>
      <c r="I30" s="19"/>
      <c r="J30" s="19"/>
      <c r="K30" s="19"/>
      <c r="L30" s="19"/>
      <c r="M30" s="19"/>
    </row>
    <row r="31" spans="1:18" ht="14.85" customHeight="1" x14ac:dyDescent="0.2">
      <c r="A31" s="19"/>
      <c r="B31" s="21"/>
      <c r="C31" s="21"/>
      <c r="D31" s="21"/>
      <c r="E31" s="22" t="s">
        <v>23</v>
      </c>
      <c r="F31" s="21"/>
      <c r="G31" s="21"/>
      <c r="H31" s="21"/>
      <c r="I31" s="21"/>
      <c r="J31" s="21"/>
      <c r="K31" s="21"/>
      <c r="L31" s="21"/>
      <c r="M31" s="21"/>
    </row>
    <row r="32" spans="1:18" ht="14.85" customHeight="1" x14ac:dyDescent="0.2">
      <c r="A32" s="19"/>
      <c r="B32" s="21"/>
      <c r="C32" s="21"/>
      <c r="D32" s="21"/>
      <c r="E32" s="32" t="s">
        <v>24</v>
      </c>
      <c r="F32" s="32"/>
      <c r="G32" s="32"/>
      <c r="H32" s="32"/>
      <c r="I32" s="32"/>
      <c r="J32" s="32"/>
      <c r="K32" s="32"/>
      <c r="L32" s="32"/>
      <c r="M32" s="21"/>
    </row>
    <row r="33" spans="1:13" ht="15.95" customHeight="1" x14ac:dyDescent="0.2">
      <c r="A33" s="19"/>
      <c r="B33" s="21"/>
      <c r="C33" s="21"/>
      <c r="D33" s="21"/>
      <c r="E33" s="32" t="s">
        <v>25</v>
      </c>
      <c r="F33" s="32"/>
      <c r="G33" s="32"/>
      <c r="H33" s="32"/>
      <c r="I33" s="32"/>
      <c r="J33" s="32"/>
      <c r="K33" s="21"/>
      <c r="L33" s="21"/>
      <c r="M33" s="21"/>
    </row>
    <row r="34" spans="1:13" ht="15.95" customHeight="1" x14ac:dyDescent="0.2">
      <c r="A34" s="19"/>
      <c r="B34" s="21"/>
      <c r="C34" s="21"/>
      <c r="D34" s="21"/>
      <c r="E34" s="23"/>
      <c r="F34" s="21"/>
      <c r="G34" s="21"/>
      <c r="H34" s="21"/>
      <c r="I34" s="21"/>
      <c r="J34" s="21"/>
      <c r="K34" s="21"/>
      <c r="L34" s="21"/>
      <c r="M34" s="21"/>
    </row>
    <row r="35" spans="1:13" ht="135" customHeight="1" x14ac:dyDescent="0.2">
      <c r="A35" s="37" t="s">
        <v>26</v>
      </c>
      <c r="B35" s="37"/>
      <c r="C35" s="37"/>
      <c r="D35" s="37"/>
      <c r="E35" s="37"/>
      <c r="F35" s="37"/>
      <c r="G35" s="37"/>
      <c r="H35" s="37"/>
      <c r="I35" s="37"/>
      <c r="J35" s="37"/>
      <c r="K35" s="37"/>
      <c r="L35" s="37"/>
      <c r="M35" s="37"/>
    </row>
    <row r="36" spans="1:13" ht="15.95" customHeight="1" x14ac:dyDescent="0.2">
      <c r="A36" s="35" t="s">
        <v>27</v>
      </c>
      <c r="B36" s="35"/>
      <c r="C36" s="35"/>
      <c r="D36" s="35"/>
      <c r="E36" s="35"/>
      <c r="F36" s="35"/>
      <c r="G36" s="35"/>
      <c r="H36" s="35"/>
      <c r="I36" s="35"/>
      <c r="J36" s="35"/>
      <c r="K36" s="35"/>
      <c r="L36" s="35"/>
      <c r="M36" s="35"/>
    </row>
    <row r="37" spans="1:13" ht="15.95" customHeight="1" x14ac:dyDescent="0.2">
      <c r="A37" s="35" t="s">
        <v>28</v>
      </c>
      <c r="B37" s="35"/>
      <c r="C37" s="35"/>
      <c r="D37" s="35"/>
      <c r="E37" s="35"/>
      <c r="F37" s="35"/>
      <c r="G37" s="35"/>
      <c r="H37" s="35"/>
      <c r="I37" s="35"/>
      <c r="J37" s="35"/>
      <c r="K37" s="35"/>
      <c r="L37" s="35"/>
      <c r="M37" s="35"/>
    </row>
    <row r="38" spans="1:13" ht="15.95" customHeight="1" x14ac:dyDescent="0.2">
      <c r="A38" s="38" t="s">
        <v>29</v>
      </c>
      <c r="B38" s="38"/>
      <c r="C38" s="38"/>
      <c r="D38" s="38"/>
      <c r="E38" s="38"/>
      <c r="F38" s="38"/>
      <c r="G38" s="38"/>
      <c r="H38" s="38"/>
      <c r="I38" s="38"/>
      <c r="J38" s="38"/>
      <c r="K38" s="38"/>
      <c r="L38" s="38"/>
      <c r="M38" s="38"/>
    </row>
    <row r="39" spans="1:13" ht="29.85" customHeight="1" x14ac:dyDescent="0.2">
      <c r="A39" s="35" t="s">
        <v>30</v>
      </c>
      <c r="B39" s="35"/>
      <c r="C39" s="35"/>
      <c r="D39" s="35"/>
      <c r="E39" s="35"/>
      <c r="F39" s="35"/>
      <c r="G39" s="35"/>
      <c r="H39" s="35"/>
      <c r="I39" s="35"/>
      <c r="J39" s="35"/>
      <c r="K39" s="35"/>
      <c r="L39" s="35"/>
      <c r="M39" s="35"/>
    </row>
    <row r="40" spans="1:13" ht="14.85" customHeight="1" x14ac:dyDescent="0.2">
      <c r="A40" s="20"/>
      <c r="B40" s="20"/>
      <c r="C40" s="20"/>
      <c r="D40" s="20"/>
      <c r="E40" s="20"/>
      <c r="F40" s="20"/>
      <c r="G40" s="20"/>
      <c r="H40" s="20"/>
      <c r="I40" s="20"/>
      <c r="J40" s="20"/>
      <c r="K40" s="20"/>
      <c r="L40" s="20"/>
      <c r="M40" s="20"/>
    </row>
    <row r="41" spans="1:13" ht="28.15" customHeight="1" x14ac:dyDescent="0.2">
      <c r="A41" s="36" t="s">
        <v>31</v>
      </c>
      <c r="B41" s="36"/>
      <c r="C41" s="36"/>
      <c r="D41" s="36"/>
      <c r="E41" s="36"/>
      <c r="F41" s="36"/>
      <c r="G41" s="36"/>
      <c r="H41" s="36"/>
      <c r="I41" s="36"/>
      <c r="J41" s="36"/>
      <c r="K41" s="36"/>
      <c r="L41" s="36"/>
      <c r="M41" s="36"/>
    </row>
    <row r="42" spans="1:13" ht="14.85" customHeight="1" x14ac:dyDescent="0.2">
      <c r="A42" s="24"/>
      <c r="B42" s="7"/>
      <c r="C42" s="7"/>
      <c r="D42" s="7"/>
      <c r="E42" s="22" t="s">
        <v>32</v>
      </c>
      <c r="F42" s="7"/>
      <c r="G42" s="7"/>
      <c r="H42" s="7"/>
      <c r="I42" s="7"/>
      <c r="J42" s="7"/>
      <c r="K42" s="7"/>
      <c r="L42"/>
      <c r="M42" s="7"/>
    </row>
    <row r="43" spans="1:13" ht="14.85" customHeight="1" x14ac:dyDescent="0.2">
      <c r="A43" s="7"/>
      <c r="B43" s="7"/>
      <c r="C43" s="7"/>
      <c r="D43" s="7"/>
      <c r="E43" s="32" t="s">
        <v>33</v>
      </c>
      <c r="F43" s="32"/>
      <c r="G43" s="32"/>
      <c r="H43" s="32"/>
      <c r="I43" s="32"/>
      <c r="J43" s="32"/>
      <c r="K43" s="7"/>
      <c r="L43"/>
      <c r="M43" s="7"/>
    </row>
    <row r="44" spans="1:13" ht="14.85" customHeight="1" x14ac:dyDescent="0.2">
      <c r="A44" s="7"/>
      <c r="B44" s="7"/>
      <c r="C44" s="7"/>
      <c r="D44" s="7"/>
      <c r="E44" s="32" t="s">
        <v>34</v>
      </c>
      <c r="F44" s="32"/>
      <c r="G44" s="32"/>
      <c r="H44" s="32"/>
      <c r="I44" s="32"/>
      <c r="J44" s="32"/>
      <c r="K44" s="7"/>
      <c r="L44"/>
      <c r="M44" s="7"/>
    </row>
    <row r="45" spans="1:13" ht="14.85" customHeight="1" x14ac:dyDescent="0.2">
      <c r="A45" s="7"/>
      <c r="B45" s="7"/>
      <c r="C45" s="7"/>
      <c r="D45" s="7"/>
      <c r="E45" s="32" t="s">
        <v>35</v>
      </c>
      <c r="F45" s="32"/>
      <c r="G45" s="32"/>
      <c r="H45" s="32"/>
      <c r="I45" s="32"/>
      <c r="J45" s="32"/>
      <c r="K45" s="7"/>
      <c r="L45"/>
      <c r="M45" s="7"/>
    </row>
    <row r="46" spans="1:13" ht="14.85" customHeight="1" x14ac:dyDescent="0.2">
      <c r="A46" s="7"/>
      <c r="B46" s="7"/>
      <c r="C46" s="7"/>
      <c r="D46" s="7"/>
      <c r="E46" s="32" t="s">
        <v>36</v>
      </c>
      <c r="F46" s="32"/>
      <c r="G46" s="32"/>
      <c r="H46" s="32"/>
      <c r="I46" s="32"/>
      <c r="J46" s="32"/>
      <c r="K46" s="7"/>
      <c r="L46"/>
      <c r="M46" s="7"/>
    </row>
    <row r="47" spans="1:13" ht="14.85" customHeight="1" x14ac:dyDescent="0.2">
      <c r="A47" s="7"/>
      <c r="B47" s="7"/>
      <c r="C47" s="7"/>
      <c r="D47" s="7"/>
      <c r="E47" s="32" t="s">
        <v>37</v>
      </c>
      <c r="F47" s="32"/>
      <c r="G47" s="32"/>
      <c r="H47" s="32"/>
      <c r="I47" s="32"/>
      <c r="J47" s="32"/>
      <c r="K47" s="7"/>
      <c r="L47"/>
      <c r="M47" s="7"/>
    </row>
    <row r="48" spans="1:13" ht="12.75" customHeight="1" x14ac:dyDescent="0.2">
      <c r="E48" s="32" t="s">
        <v>38</v>
      </c>
      <c r="F48" s="32"/>
      <c r="G48" s="32"/>
      <c r="H48" s="32"/>
      <c r="I48" s="32"/>
      <c r="J48" s="32"/>
      <c r="L48"/>
    </row>
    <row r="49" spans="1:13" ht="14.85" customHeight="1" x14ac:dyDescent="0.2">
      <c r="A49"/>
      <c r="B49" s="8"/>
      <c r="C49" s="8"/>
      <c r="D49" s="8"/>
      <c r="E49" s="23" t="s">
        <v>39</v>
      </c>
      <c r="F49" s="25"/>
      <c r="G49" s="25"/>
      <c r="H49" s="25"/>
      <c r="I49" s="25"/>
      <c r="J49" s="25"/>
      <c r="K49" s="8"/>
      <c r="L49"/>
      <c r="M49" s="8"/>
    </row>
    <row r="50" spans="1:13" ht="8.25" customHeight="1" x14ac:dyDescent="0.2">
      <c r="A50" s="8"/>
      <c r="B50" s="8"/>
      <c r="C50" s="8"/>
      <c r="D50" s="8"/>
      <c r="E50" s="8"/>
      <c r="F50" s="23"/>
      <c r="G50" s="25"/>
      <c r="H50" s="25"/>
      <c r="I50" s="25"/>
      <c r="J50" s="25"/>
      <c r="K50" s="25"/>
      <c r="L50" s="8"/>
      <c r="M50" s="8"/>
    </row>
    <row r="51" spans="1:13" ht="14.85" customHeight="1" x14ac:dyDescent="0.2">
      <c r="A51" s="8" t="s">
        <v>40</v>
      </c>
      <c r="B51" s="8"/>
      <c r="C51" s="8"/>
      <c r="D51" s="8"/>
      <c r="E51" s="8"/>
      <c r="F51" s="23"/>
      <c r="G51" s="25"/>
      <c r="H51" s="25"/>
      <c r="I51" s="25"/>
      <c r="J51" s="25"/>
      <c r="K51" s="25"/>
      <c r="L51" s="8"/>
      <c r="M51" s="8"/>
    </row>
    <row r="52" spans="1:13" ht="30.6" customHeight="1" x14ac:dyDescent="0.2">
      <c r="A52" s="33" t="s">
        <v>41</v>
      </c>
      <c r="B52" s="33"/>
      <c r="C52" s="33"/>
      <c r="D52" s="33"/>
      <c r="E52" s="33"/>
      <c r="F52" s="33"/>
      <c r="G52" s="33"/>
      <c r="H52" s="33"/>
      <c r="I52" s="33"/>
      <c r="J52" s="33"/>
      <c r="K52" s="33"/>
      <c r="L52" s="33"/>
      <c r="M52" s="33"/>
    </row>
    <row r="58" spans="1:13" ht="16.5" customHeight="1" x14ac:dyDescent="0.2">
      <c r="A58" s="2" t="s">
        <v>42</v>
      </c>
    </row>
    <row r="59" spans="1:13" ht="82.15" customHeight="1" x14ac:dyDescent="0.2">
      <c r="A59" s="34" t="s">
        <v>43</v>
      </c>
      <c r="B59" s="34"/>
      <c r="C59" s="34"/>
      <c r="D59" s="34"/>
      <c r="E59" s="34"/>
      <c r="F59" s="34"/>
      <c r="G59" s="34"/>
      <c r="H59" s="34"/>
      <c r="I59" s="34"/>
      <c r="J59" s="34"/>
      <c r="K59" s="34"/>
      <c r="L59" s="34"/>
      <c r="M59" s="34"/>
    </row>
    <row r="62" spans="1:13" ht="14.1" customHeight="1" x14ac:dyDescent="0.2">
      <c r="B62" s="26">
        <f>(0.0225+0.2)/2</f>
        <v>0.11125</v>
      </c>
    </row>
    <row r="63" spans="1:13" ht="14.1" customHeight="1" x14ac:dyDescent="0.2">
      <c r="B63" s="27">
        <f>B62/2</f>
        <v>5.5625000000000001E-2</v>
      </c>
      <c r="D63" s="28">
        <v>43435</v>
      </c>
    </row>
    <row r="65512" ht="12.75" customHeight="1" x14ac:dyDescent="0.2"/>
    <row r="65513" ht="12.75" customHeight="1" x14ac:dyDescent="0.2"/>
    <row r="65514" ht="12.75" customHeight="1" x14ac:dyDescent="0.2"/>
    <row r="65515" ht="12.75" customHeight="1" x14ac:dyDescent="0.2"/>
    <row r="65516" ht="12.75" customHeight="1" x14ac:dyDescent="0.2"/>
    <row r="65517" ht="12.75" customHeight="1" x14ac:dyDescent="0.2"/>
    <row r="65518" ht="12.75" customHeight="1" x14ac:dyDescent="0.2"/>
    <row r="65519" ht="12.75" customHeight="1" x14ac:dyDescent="0.2"/>
    <row r="65520" ht="12.75" customHeight="1" x14ac:dyDescent="0.2"/>
    <row r="65521" ht="12.75" customHeight="1" x14ac:dyDescent="0.2"/>
    <row r="65522" ht="12.75" customHeight="1" x14ac:dyDescent="0.2"/>
    <row r="65523" ht="12.75" customHeight="1" x14ac:dyDescent="0.2"/>
    <row r="65524" ht="12.75" customHeight="1" x14ac:dyDescent="0.2"/>
    <row r="65525" ht="12.75" customHeight="1" x14ac:dyDescent="0.2"/>
    <row r="65526" ht="12.75" customHeight="1" x14ac:dyDescent="0.2"/>
    <row r="65527" ht="12.75" customHeight="1" x14ac:dyDescent="0.2"/>
    <row r="65528" ht="12.75" customHeight="1" x14ac:dyDescent="0.2"/>
    <row r="65529" ht="12.75" customHeight="1" x14ac:dyDescent="0.2"/>
    <row r="65530" ht="12.75" customHeight="1" x14ac:dyDescent="0.2"/>
    <row r="65531" ht="12.75" customHeight="1" x14ac:dyDescent="0.2"/>
    <row r="65532" ht="12.75" customHeight="1" x14ac:dyDescent="0.2"/>
    <row r="65533" ht="12.75" customHeight="1" x14ac:dyDescent="0.2"/>
    <row r="65534" ht="12.75" customHeight="1" x14ac:dyDescent="0.2"/>
    <row r="65535" ht="12.75" customHeight="1" x14ac:dyDescent="0.2"/>
    <row r="65536" ht="12.75" customHeight="1" x14ac:dyDescent="0.2"/>
  </sheetData>
  <sheetProtection selectLockedCells="1" selectUnlockedCells="1"/>
  <mergeCells count="25">
    <mergeCell ref="A7:M7"/>
    <mergeCell ref="A11:M11"/>
    <mergeCell ref="A14:M14"/>
    <mergeCell ref="G16:L16"/>
    <mergeCell ref="A21:M21"/>
    <mergeCell ref="G23:L23"/>
    <mergeCell ref="A27:M27"/>
    <mergeCell ref="A28:M28"/>
    <mergeCell ref="A29:M29"/>
    <mergeCell ref="E32:L32"/>
    <mergeCell ref="E33:J33"/>
    <mergeCell ref="A35:M35"/>
    <mergeCell ref="A36:M36"/>
    <mergeCell ref="A37:M37"/>
    <mergeCell ref="A38:M38"/>
    <mergeCell ref="A39:M39"/>
    <mergeCell ref="A41:M41"/>
    <mergeCell ref="E43:J43"/>
    <mergeCell ref="E44:J44"/>
    <mergeCell ref="E45:J45"/>
    <mergeCell ref="E46:J46"/>
    <mergeCell ref="E47:J47"/>
    <mergeCell ref="E48:J48"/>
    <mergeCell ref="A52:M52"/>
    <mergeCell ref="A59:M59"/>
  </mergeCells>
  <pageMargins left="0.43307086614173201" right="7.8740157480315001E-2" top="0.62992125984252001" bottom="0.94488188976377996" header="0.511811023622047" footer="0.511811023622047"/>
  <pageSetup paperSize="9" scale="59" orientation="portrait" useFirstPageNumber="1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3</vt:i4>
      </vt:variant>
    </vt:vector>
  </HeadingPairs>
  <TitlesOfParts>
    <vt:vector size="4" baseType="lpstr">
      <vt:lpstr>BDI</vt:lpstr>
      <vt:lpstr>BDI!Area_de_impressao</vt:lpstr>
      <vt:lpstr>Excel_BuiltIn_Print_Area_1</vt:lpstr>
      <vt:lpstr>Excel_BuiltIn_Print_Area_1_1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Renato</dc:creator>
  <cp:lastModifiedBy>Renato Gouveia Tenorio</cp:lastModifiedBy>
  <cp:lastPrinted>2023-10-27T17:01:00Z</cp:lastPrinted>
  <dcterms:created xsi:type="dcterms:W3CDTF">2020-10-28T13:12:10Z</dcterms:created>
  <dcterms:modified xsi:type="dcterms:W3CDTF">2023-11-06T12:34:33Z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EED4925A438244DEBF5827B4D983CE2A</vt:lpwstr>
  </property>
  <property fmtid="{D5CDD505-2E9C-101B-9397-08002B2CF9AE}" pid="3" name="KSOProductBuildVer">
    <vt:lpwstr>1046-11.2.0.11306</vt:lpwstr>
  </property>
</Properties>
</file>